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900" yWindow="-90" windowWidth="16035" windowHeight="120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<sst xmlns="http://schemas.openxmlformats.org/spreadsheetml/2006/main" count="387" uniqueCount="148">
  <si>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</si>
  <si>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</si>
  <si>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</si>
  <si>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</si>
  <si>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</si>
  <si>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</si>
  <si>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</si>
  <si>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</si>
  <si>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</si>
  <si>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</si>
  <si>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</si>
  <si>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</si>
  <si>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</si>
  <si>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</si>
  <si>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</si>
  <si>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</si>
  <si>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</si>
  <si>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</si>
  <si>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</si>
  <si>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</si>
  <si>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</si>
  <si>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</si>
  <si>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</si>
  <si>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</si>
  <si>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</si>
  <si>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</si>
  <si>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</si>
  <si>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</si>
  <si>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</si>
  <si>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</si>
  <si>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</si>
  <si>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</si>
  <si>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</si>
  <si>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</si>
  <si>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</si>
  <si>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</si>
  <si>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</si>
  <si>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</si>
  <si>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</si>
  <si>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</si>
  <si>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</si>
  <si>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</si>
  <si>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</si>
  <si>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</si>
  <si>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</si>
  <si>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</si>
  <si>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</si>
  <si>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</si>
  <si>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</si>
  <si>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</si>
  <si>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</si>
  <si>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</si>
  <si>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</si>
  <si>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</si>
  <si>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</si>
  <si>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</si>
  <si>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</si>
  <si>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</si>
  <si>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</si>
  <si>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</si>
  <si>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</si>
  <si>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</si>
  <si>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</si>
  <si>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</si>
  <si>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</si>
  <si>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</si>
  <si>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</si>
  <si>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</si>
  <si>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</si>
  <si>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</si>
  <si>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</si>
  <si>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</si>
  <si>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</si>
  <si>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</si>
  <si>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Bibliocomms libraries:  to add up catalogue page views from B'Comons catalgoue to  the left cell</t>
  </si>
  <si>
    <t>LibPress libraries: if applicable, to add up page views from PLOT site to the left cell</t>
  </si>
  <si>
    <t>New Patrons</t>
  </si>
  <si>
    <t xml:space="preserve"> </t>
  </si>
  <si>
    <t>Patron count</t>
  </si>
  <si>
    <t>count as</t>
  </si>
  <si>
    <t>Home Library</t>
  </si>
  <si>
    <t>Patron Group</t>
  </si>
  <si>
    <t>Alert Bay Public Library</t>
  </si>
  <si>
    <t>PL Adult</t>
  </si>
  <si>
    <t>PL Juvenile</t>
  </si>
  <si>
    <t>PL New User</t>
  </si>
  <si>
    <t>PL No-fines</t>
  </si>
  <si>
    <t>Home Libraries of</t>
  </si>
  <si>
    <t>Opted in Users</t>
  </si>
  <si>
    <t>count</t>
  </si>
  <si>
    <t>Fernie Heritage Library</t>
  </si>
  <si>
    <t>Surrey Public Library</t>
  </si>
  <si>
    <t>Vancouver Public Library</t>
  </si>
  <si>
    <t>Active Patrons</t>
  </si>
  <si>
    <t>in Last 3 years</t>
  </si>
  <si>
    <t>ar</t>
  </si>
  <si>
    <t>PL BC OneCard</t>
  </si>
  <si>
    <t>PL Local System Administrator</t>
  </si>
  <si>
    <t>PL Temporary</t>
  </si>
  <si>
    <t>Grand Forks and District Public Library</t>
  </si>
  <si>
    <t>Greater Victoria Public Library</t>
  </si>
  <si>
    <t>Vancouver Island Regional Library</t>
  </si>
  <si>
    <t>Titles Held</t>
  </si>
  <si>
    <t>titles</t>
  </si>
  <si>
    <t>shelving location</t>
  </si>
  <si>
    <t>circ_modifier</t>
  </si>
  <si>
    <t>Adult Fiction</t>
  </si>
  <si>
    <t>book</t>
  </si>
  <si>
    <t>Adult Non-Fiction</t>
  </si>
  <si>
    <t>Adult Paperback Fiction</t>
  </si>
  <si>
    <t>Books on CD</t>
  </si>
  <si>
    <t>audiobook-cd</t>
  </si>
  <si>
    <t>CD</t>
  </si>
  <si>
    <t>compact-disc</t>
  </si>
  <si>
    <t>DVD</t>
  </si>
  <si>
    <t>dvd</t>
  </si>
  <si>
    <t>Juvenile Fiction</t>
  </si>
  <si>
    <t>Juvenile Non-Fiction</t>
  </si>
  <si>
    <t>Juvenile Paperback Fiction</t>
  </si>
  <si>
    <t>Large Print Non-Fiction</t>
  </si>
  <si>
    <t>Large-Print Fiction</t>
  </si>
  <si>
    <t>Magazines</t>
  </si>
  <si>
    <t>Oversized Adult Non-Fiction</t>
  </si>
  <si>
    <t>Reference</t>
  </si>
  <si>
    <t>Volumes Held</t>
  </si>
  <si>
    <t>volumes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</si>
  <si>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</si>
  <si>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</si>
  <si>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</si>
  <si>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</si>
  <si>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</si>
  <si>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</si>
  <si>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</si>
  <si>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</si>
  <si>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</si>
  <si>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</si>
  <si>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</si>
  <si>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</si>
  <si>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</si>
  <si>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</si>
  <si>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</si>
  <si>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Stacks</t>
  </si>
  <si>
    <t>precat</t>
  </si>
  <si>
    <t>Children &amp; Book Circ</t>
  </si>
  <si>
    <t>by Item Type</t>
  </si>
  <si>
    <t>Item Type</t>
  </si>
  <si>
    <t>b_ill</t>
  </si>
  <si>
    <t>l_ill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</si>
</sst>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6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9" borderId="1" xfId="0" applyFill="1" applyBorder="1" applyAlignment="1">
      <alignment horizontal="left" vertical="justify" wrapText="1" readingOrder="1"/>
    </xf>
    <xf numFmtId="0" fontId="2" fillId="9" borderId="1" xfId="0" applyFont="1" applyFill="1" applyBorder="1" applyAlignment="1" applyProtection="1">
      <alignment horizontal="left" vertical="justify" wrapText="1" readingOrder="1"/>
      <protection locked="0"/>
    </xf>
    <xf numFmtId="0" fontId="5" fillId="9" borderId="1" xfId="2" applyFont="1" applyFill="1" applyBorder="1" applyAlignment="1">
      <alignment vertical="top" wrapText="1"/>
    </xf>
    <xf numFmtId="0" fontId="5" fillId="10" borderId="1" xfId="0" applyFont="1" applyFill="1" applyBorder="1" applyAlignment="1">
      <alignment vertical="top" wrapText="1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2" fillId="10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1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2" borderId="1" xfId="0" applyFont="1" applyFill="1" applyBorder="1" applyAlignment="1">
      <alignment vertical="top" wrapText="1"/>
    </xf>
    <xf numFmtId="0" fontId="11" fillId="12" borderId="1" xfId="0" applyFont="1" applyFill="1" applyBorder="1"/>
    <xf numFmtId="1" fontId="10" fillId="12" borderId="1" xfId="0" applyNumberFormat="1" applyFont="1" applyFill="1" applyBorder="1" applyAlignment="1">
      <alignment horizontal="left" vertical="top" wrapText="1"/>
    </xf>
    <xf numFmtId="1" fontId="0" fillId="12" borderId="1" xfId="0" applyNumberFormat="1" applyFill="1" applyBorder="1" applyAlignment="1">
      <alignment horizontal="left"/>
    </xf>
    <xf numFmtId="0" fontId="1" fillId="10" borderId="0" xfId="0" applyFont="1" applyFill="1" applyAlignment="1">
      <alignment horizontal="left" vertical="top" wrapText="1"/>
    </xf>
    <xf numFmtId="0" fontId="1" fillId="10" borderId="4" xfId="0" applyFont="1" applyFill="1" applyBorder="1" applyAlignment="1">
      <alignment horizontal="left" vertical="top" wrapText="1"/>
    </xf>
    <xf numFmtId="0" fontId="0" fillId="12" borderId="0" xfId="0" applyFill="1"/>
    <xf numFmtId="0" fontId="1" fillId="0" borderId="0" xfId="0" applyFont="1" applyFill="1" applyAlignment="1">
      <alignment horizontal="left" vertical="justify" wrapText="1" readingOrder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3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7"/>
      <c r="B2" s="5">
        <v>520</v>
      </c>
      <c r="C2" s="4" t="s">
        <v>4</v>
      </c>
      <c r="D2" s="5" t="s">
        <v>5</v>
      </c>
      <c r="E2" s="4">
        <f>SUMIF(C34:C10000, "pr", B34:B10000)</f>
        <v>36</v>
      </c>
      <c r="F2" s="6"/>
      <c r="G2" s="1"/>
      <c r="H2" s="1"/>
    </row>
    <row r="3" spans="1:9" ht="30" x14ac:dyDescent="0.2">
      <c r="A3" s="28"/>
      <c r="B3" s="5">
        <v>530</v>
      </c>
      <c r="C3" s="4" t="s">
        <v>6</v>
      </c>
      <c r="D3" s="5" t="s">
        <v>7</v>
      </c>
      <c r="E3" s="4">
        <f>SUMIF(C34:C1000, "pnr", B34:B10001)</f>
        <v>0</v>
      </c>
      <c r="F3" s="3"/>
    </row>
    <row r="4" spans="1:9" ht="30" x14ac:dyDescent="0.2">
      <c r="A4" s="28"/>
      <c r="B4" s="5">
        <v>526</v>
      </c>
      <c r="C4" s="4" t="s">
        <v>8</v>
      </c>
      <c r="D4" s="5" t="s">
        <v>9</v>
      </c>
      <c r="E4" s="4">
        <f>SUMIF(C34:C10002, "pf", B34:B10002)</f>
        <v>0</v>
      </c>
      <c r="F4" s="3"/>
    </row>
    <row r="5" spans="1:9" ht="30" x14ac:dyDescent="0.2">
      <c r="A5" s="28"/>
      <c r="B5" s="5">
        <v>531</v>
      </c>
      <c r="C5" s="4" t="s">
        <v>10</v>
      </c>
      <c r="D5" s="5" t="s">
        <v>11</v>
      </c>
      <c r="E5" s="4">
        <f>SUMIF(C34:C10003, "pbc", B34:B10003)</f>
        <v>4</v>
      </c>
      <c r="F5" s="3"/>
    </row>
    <row r="6" spans="1:9" ht="15.75" x14ac:dyDescent="0.2">
      <c r="A6" s="27"/>
      <c r="B6" s="25">
        <v>532</v>
      </c>
      <c r="C6" s="24" t="s">
        <v>70</v>
      </c>
      <c r="D6" s="25" t="s">
        <v>12</v>
      </c>
      <c r="E6" s="24">
        <f>SUMIF(C34:C10004, "ar", B34:B10004) + SUMIF(C34:C10004, "arj", B34:B10004)</f>
        <v>234</v>
      </c>
      <c r="F6" s="3"/>
    </row>
    <row r="7" spans="1:9" ht="30" x14ac:dyDescent="0.2">
      <c r="A7" s="28"/>
      <c r="B7" s="25">
        <v>534</v>
      </c>
      <c r="C7" s="24" t="s">
        <v>13</v>
      </c>
      <c r="D7" s="25" t="s">
        <v>14</v>
      </c>
      <c r="E7" s="24">
        <f>SUMIF(C34:C10005, "anr", B34:B10005)</f>
        <v>0</v>
      </c>
      <c r="F7" s="3"/>
    </row>
    <row r="8" spans="1:9" ht="45" x14ac:dyDescent="0.2">
      <c r="A8" s="27"/>
      <c r="B8" s="25">
        <v>536</v>
      </c>
      <c r="C8" s="24" t="s">
        <v>15</v>
      </c>
      <c r="D8" s="26" t="s">
        <v>16</v>
      </c>
      <c r="E8" s="24">
        <f>SUMIF(C34:C10006, "af", B34:B10006)</f>
        <v>1</v>
      </c>
      <c r="F8" s="3"/>
    </row>
    <row r="9" spans="1:9" ht="33.75" customHeight="1" x14ac:dyDescent="0.2">
      <c r="A9" s="27"/>
      <c r="B9" s="25">
        <v>537</v>
      </c>
      <c r="C9" s="24" t="s">
        <v>17</v>
      </c>
      <c r="D9" s="26" t="s">
        <v>18</v>
      </c>
      <c r="E9" s="24">
        <f>SUMIF(C34:C10007, "abc", B34:B10007)</f>
        <v>8</v>
      </c>
      <c r="F9" s="3"/>
    </row>
    <row r="10" spans="1:9" ht="31.5" customHeight="1" x14ac:dyDescent="0.2">
      <c r="A10" s="27"/>
      <c r="B10" s="25">
        <v>545</v>
      </c>
      <c r="C10" s="24" t="s">
        <v>69</v>
      </c>
      <c r="D10" s="23" t="s">
        <v>68</v>
      </c>
      <c r="E10" s="24">
        <f>SUMIF(C34:C10007, "arj", B34:B10007)</f>
        <v>18</v>
      </c>
      <c r="F10" s="3"/>
    </row>
    <row r="11" spans="1:9" ht="15.75" x14ac:dyDescent="0.2">
      <c r="A11" s="29"/>
      <c r="B11" s="8">
        <v>325</v>
      </c>
      <c r="C11" s="17" t="s">
        <v>63</v>
      </c>
      <c r="D11" s="8" t="s">
        <v>19</v>
      </c>
      <c r="E11" s="7">
        <f>SUMIF(C34:C10000, "tp", B34:B10000)</f>
        <v>9178</v>
      </c>
      <c r="F11" s="3"/>
    </row>
    <row r="12" spans="1:9" ht="15.75" x14ac:dyDescent="0.2">
      <c r="A12" s="28"/>
      <c r="B12" s="8">
        <v>454</v>
      </c>
      <c r="C12" s="7" t="s">
        <v>20</v>
      </c>
      <c r="D12" s="8" t="s">
        <v>21</v>
      </c>
      <c r="E12" s="7">
        <f>SUMIF(C34:C10009, "tav", B34:B10009)</f>
        <v>55</v>
      </c>
      <c r="F12" s="6"/>
    </row>
    <row r="13" spans="1:9" ht="45" x14ac:dyDescent="0.2">
      <c r="A13" s="28"/>
      <c r="B13" s="21">
        <v>280</v>
      </c>
      <c r="C13" s="20" t="s">
        <v>22</v>
      </c>
      <c r="D13" s="21" t="s">
        <v>23</v>
      </c>
      <c r="E13" s="20">
        <f>SUMIF(C34:C10010,"vp",B34:B10010)+SUMIF(C34:C10010,"vpm",B34:B10010)</f>
        <v>9262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7"/>
      <c r="B14" s="21">
        <v>360</v>
      </c>
      <c r="C14" s="20" t="s">
        <v>24</v>
      </c>
      <c r="D14" s="21" t="s">
        <v>25</v>
      </c>
      <c r="E14" s="20">
        <f>SUMIF(C34:C10011, "vtb", B34:B10011)</f>
        <v>0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7"/>
      <c r="B15" s="21">
        <v>380</v>
      </c>
      <c r="C15" s="20" t="s">
        <v>26</v>
      </c>
      <c r="D15" s="21" t="s">
        <v>27</v>
      </c>
      <c r="E15" s="20">
        <f>SUMIF(C34:C10012, "va", B34:B10012) + SUMIF(C34:C10013, "vam", B34:B10013)</f>
        <v>27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8"/>
      <c r="B16" s="21">
        <v>420</v>
      </c>
      <c r="C16" s="20" t="s">
        <v>28</v>
      </c>
      <c r="D16" s="21" t="s">
        <v>67</v>
      </c>
      <c r="E16" s="20">
        <f>SUMIF(C34:C10013, "vv", B34:B10013) + SUMIF(C34:C10014, "vvm", B34:B10014)</f>
        <v>28</v>
      </c>
      <c r="F16" s="6"/>
      <c r="H16" t="s">
        <v>58</v>
      </c>
      <c r="I16" t="s">
        <v>59</v>
      </c>
    </row>
    <row r="17" spans="1:9" ht="31.5" x14ac:dyDescent="0.2">
      <c r="A17" s="28"/>
      <c r="B17" s="21">
        <v>430</v>
      </c>
      <c r="C17" s="20" t="s">
        <v>29</v>
      </c>
      <c r="D17" s="22" t="s">
        <v>64</v>
      </c>
      <c r="E17" s="20">
        <f>SUMIF(C34:C10014, "vcd", B34:B10014)</f>
        <v>0</v>
      </c>
      <c r="F17" s="6"/>
      <c r="H17" t="s">
        <v>29</v>
      </c>
      <c r="I17" t="s">
        <v>60</v>
      </c>
    </row>
    <row r="18" spans="1:9" ht="30" x14ac:dyDescent="0.2">
      <c r="A18" s="29"/>
      <c r="B18" s="21">
        <v>355</v>
      </c>
      <c r="C18" s="20" t="s">
        <v>30</v>
      </c>
      <c r="D18" s="21" t="s">
        <v>65</v>
      </c>
      <c r="E18" s="20">
        <f>SUMIF(C34:C10015, "vpm", B34:B10015)</f>
        <v>0</v>
      </c>
      <c r="F18" s="6"/>
      <c r="I18"/>
    </row>
    <row r="19" spans="1:9" ht="75" x14ac:dyDescent="0.2">
      <c r="A19" s="27"/>
      <c r="B19" s="21">
        <v>455</v>
      </c>
      <c r="C19" s="20" t="s">
        <v>31</v>
      </c>
      <c r="D19" s="21" t="s">
        <v>66</v>
      </c>
      <c r="E19" s="20">
        <f>SUMIF(C34:C10016, "vam", B34:B10016) + SUMIF(C34:C10017, "vvm", B34:B10017) + SUMIF(C34:C10018, "vavm", B34:B10018)</f>
        <v>0</v>
      </c>
      <c r="F19" s="6"/>
      <c r="I19"/>
    </row>
    <row r="20" spans="1:9" ht="15.75" x14ac:dyDescent="0.2">
      <c r="A20" s="27"/>
      <c r="B20" s="10">
        <v>270</v>
      </c>
      <c r="C20" s="9" t="s">
        <v>32</v>
      </c>
      <c r="D20" s="10" t="s">
        <v>33</v>
      </c>
      <c r="E20" s="9">
        <f>SUMIF(C34:C10017, "avp", B34:B10017)</f>
        <v>379</v>
      </c>
      <c r="F20" s="6"/>
      <c r="I20"/>
    </row>
    <row r="21" spans="1:9" ht="30" x14ac:dyDescent="0.2">
      <c r="A21" s="29"/>
      <c r="B21" s="10">
        <v>438</v>
      </c>
      <c r="C21" s="9" t="s">
        <v>34</v>
      </c>
      <c r="D21" s="10" t="s">
        <v>35</v>
      </c>
      <c r="E21" s="9">
        <f>SUMIF(C34:C10018, "avav", B34:B10018)</f>
        <v>1</v>
      </c>
      <c r="F21" s="6"/>
    </row>
    <row r="22" spans="1:9" ht="30" x14ac:dyDescent="0.2">
      <c r="A22" s="28"/>
      <c r="B22" s="12">
        <v>551</v>
      </c>
      <c r="C22" s="11" t="s">
        <v>36</v>
      </c>
      <c r="D22" s="12" t="s">
        <v>37</v>
      </c>
      <c r="E22" s="11">
        <f>SUMIF(C34:C10019, "cr", B34:B10019)</f>
        <v>2609</v>
      </c>
      <c r="F22" s="3"/>
    </row>
    <row r="23" spans="1:9" ht="30" x14ac:dyDescent="0.2">
      <c r="A23" s="28"/>
      <c r="B23" s="12">
        <v>552</v>
      </c>
      <c r="C23" s="11" t="s">
        <v>38</v>
      </c>
      <c r="D23" s="12" t="s">
        <v>39</v>
      </c>
      <c r="E23" s="11">
        <f>SUMIF(C34:C10020, "cnr", B34:B10020)</f>
        <v>0</v>
      </c>
      <c r="F23" s="3"/>
    </row>
    <row r="24" spans="1:9" ht="45" x14ac:dyDescent="0.2">
      <c r="A24" s="28"/>
      <c r="B24" s="12">
        <v>553</v>
      </c>
      <c r="C24" s="11" t="s">
        <v>40</v>
      </c>
      <c r="D24" s="12" t="s">
        <v>41</v>
      </c>
      <c r="E24" s="11">
        <f>SUMIF(C34:C10021, "cf", B34:B10021)</f>
        <v>0</v>
      </c>
      <c r="F24" s="3"/>
    </row>
    <row r="25" spans="1:9" ht="45" x14ac:dyDescent="0.2">
      <c r="A25" s="30"/>
      <c r="B25" s="12">
        <v>554</v>
      </c>
      <c r="C25" s="11" t="s">
        <v>42</v>
      </c>
      <c r="D25" s="12" t="s">
        <v>43</v>
      </c>
      <c r="E25" s="11">
        <f>SUMIF(C34:C10022, "cbc", B34:B10022)</f>
        <v>35</v>
      </c>
      <c r="F25" s="3"/>
    </row>
    <row r="26" spans="1:9" ht="15.75" x14ac:dyDescent="0.2">
      <c r="A26" s="28"/>
      <c r="B26" s="14">
        <v>565</v>
      </c>
      <c r="C26" s="13" t="s">
        <v>44</v>
      </c>
      <c r="D26" s="14" t="s">
        <v>45</v>
      </c>
      <c r="E26" s="13">
        <f>SUMIF(B34:B10022, "cc", A34:A10022)</f>
        <v>352</v>
      </c>
      <c r="F26" s="3"/>
    </row>
    <row r="27" spans="1:9" ht="15.75" x14ac:dyDescent="0.2">
      <c r="A27" s="27"/>
      <c r="B27" s="14">
        <v>566</v>
      </c>
      <c r="C27" s="18" t="s">
        <v>46</v>
      </c>
      <c r="D27" s="14" t="s">
        <v>47</v>
      </c>
      <c r="E27" s="13">
        <f>SUMIF(C34:C10022, "cbk", A34:A10022)</f>
        <v>2623</v>
      </c>
      <c r="F27" s="3"/>
    </row>
    <row r="28" spans="1:9" ht="45" x14ac:dyDescent="0.2">
      <c r="A28" s="28"/>
      <c r="B28" s="14">
        <v>567</v>
      </c>
      <c r="C28" s="13" t="s">
        <v>48</v>
      </c>
      <c r="D28" s="14" t="s">
        <v>49</v>
      </c>
      <c r="E28" s="13">
        <f>SUMIF(C34:C10028, "cda", A34:A10028)</f>
        <v>0</v>
      </c>
      <c r="F28" s="3"/>
    </row>
    <row r="29" spans="1:9" ht="31.5" x14ac:dyDescent="0.2">
      <c r="A29" s="27"/>
      <c r="B29" s="19">
        <v>660</v>
      </c>
      <c r="C29" s="15"/>
      <c r="D29" s="16" t="s">
        <v>50</v>
      </c>
      <c r="E29" s="15">
        <f>SUMIF(C34:C10000, "b_ill", B34:B10000)</f>
        <v>0</v>
      </c>
      <c r="F29" s="45"/>
    </row>
    <row r="30" spans="1:9" ht="31.5" x14ac:dyDescent="0.2">
      <c r="A30" s="31"/>
      <c r="B30" s="34">
        <v>665</v>
      </c>
      <c r="C30" s="35"/>
      <c r="D30" s="36" t="s">
        <v>51</v>
      </c>
      <c r="E30" s="35">
        <f>SUMIF(C34:C10000, "l_ill", B34:B10000)</f>
        <v>0</v>
      </c>
      <c r="F30" s="6"/>
    </row>
    <row r="31" spans="1:9" ht="15.75" x14ac:dyDescent="0.2">
      <c r="A31" s="37"/>
      <c r="B31" s="40">
        <v>763</v>
      </c>
      <c r="C31" s="39"/>
      <c r="D31" s="38" t="s">
        <v>71</v>
      </c>
      <c r="E31" s="41">
        <f>SUM(E32:E33)</f>
        <v>3696</v>
      </c>
    </row>
    <row r="32" spans="1:9" ht="38.25" x14ac:dyDescent="0.2">
      <c r="A32" s="32"/>
      <c r="B32" s="40"/>
      <c r="C32" s="39"/>
      <c r="D32" s="38" t="s">
        <v>72</v>
      </c>
      <c r="E32" s="44">
        <v>1647</v>
      </c>
      <c r="F32" s="43" t="s">
        <v>74</v>
      </c>
    </row>
    <row r="33" spans="1:35" ht="38.25" x14ac:dyDescent="0.2">
      <c r="A33" s="33"/>
      <c r="B33" s="40"/>
      <c r="C33" s="39"/>
      <c r="D33" s="38" t="s">
        <v>73</v>
      </c>
      <c r="E33" s="44">
        <v>2049</v>
      </c>
      <c r="F33" s="42" t="s">
        <v>75</v>
      </c>
    </row>
    <row r="34" spans="1:35" ht="15.75" x14ac:dyDescent="0.2">
      <c r="A34" s="32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x14ac:dyDescent="0.2">
      <c r="A35" s="32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x14ac:dyDescent="0.2">
      <c r="A36" t="s">
        <v>76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A37" t="s">
        <v>77</v>
      </c>
      <c r="B37" t="s">
        <v>78</v>
      </c>
      <c r="C37" t="s">
        <v>79</v>
      </c>
      <c r="D37" t="s">
        <v>80</v>
      </c>
      <c r="E37" t="s">
        <v>81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B38">
        <v>27</v>
      </c>
      <c r="C38" t="s">
        <v>4</v>
      </c>
      <c r="D38" t="s">
        <v>82</v>
      </c>
      <c r="E38" t="s">
        <v>83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B39">
        <v>7</v>
      </c>
      <c r="C39" t="s">
        <v>4</v>
      </c>
      <c r="D39" t="s">
        <v>82</v>
      </c>
      <c r="E39" t="s">
        <v>84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1</v>
      </c>
      <c r="C40" t="s">
        <v>4</v>
      </c>
      <c r="D40" t="s">
        <v>82</v>
      </c>
      <c r="E40" t="s">
        <v>85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1</v>
      </c>
      <c r="C41" t="s">
        <v>4</v>
      </c>
      <c r="D41" t="s">
        <v>82</v>
      </c>
      <c r="E41" t="s">
        <v>86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A43" t="s">
        <v>87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A44" t="s">
        <v>88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A45" t="s">
        <v>77</v>
      </c>
      <c r="B45" t="s">
        <v>89</v>
      </c>
      <c r="C45" t="s">
        <v>79</v>
      </c>
      <c r="D45" t="s">
        <v>80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B46">
        <v>1</v>
      </c>
      <c r="C46" t="s">
        <v>10</v>
      </c>
      <c r="D46" t="s">
        <v>90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B47">
        <v>1</v>
      </c>
      <c r="C47" t="s">
        <v>10</v>
      </c>
      <c r="D47" t="s">
        <v>91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B48">
        <v>2</v>
      </c>
      <c r="C48" t="s">
        <v>10</v>
      </c>
      <c r="D48" t="s">
        <v>92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A50" t="s">
        <v>93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A51" t="s">
        <v>94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A52" t="s">
        <v>77</v>
      </c>
      <c r="B52" t="s">
        <v>89</v>
      </c>
      <c r="C52" t="s">
        <v>79</v>
      </c>
      <c r="D52" t="s">
        <v>80</v>
      </c>
      <c r="E52" t="s">
        <v>81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210</v>
      </c>
      <c r="C53" t="s">
        <v>95</v>
      </c>
      <c r="D53" t="s">
        <v>82</v>
      </c>
      <c r="E53" t="s">
        <v>83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1</v>
      </c>
      <c r="C54" t="s">
        <v>17</v>
      </c>
      <c r="D54" t="s">
        <v>82</v>
      </c>
      <c r="E54" t="s">
        <v>96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18</v>
      </c>
      <c r="C55" t="s">
        <v>69</v>
      </c>
      <c r="D55" t="s">
        <v>82</v>
      </c>
      <c r="E55" t="s">
        <v>84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2</v>
      </c>
      <c r="C56" t="s">
        <v>95</v>
      </c>
      <c r="D56" t="s">
        <v>82</v>
      </c>
      <c r="E56" t="s">
        <v>97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1</v>
      </c>
      <c r="C57" t="s">
        <v>95</v>
      </c>
      <c r="D57" t="s">
        <v>82</v>
      </c>
      <c r="E57" t="s">
        <v>85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2</v>
      </c>
      <c r="C58" t="s">
        <v>95</v>
      </c>
      <c r="D58" t="s">
        <v>82</v>
      </c>
      <c r="E58" t="s">
        <v>86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1</v>
      </c>
      <c r="C59" t="s">
        <v>95</v>
      </c>
      <c r="D59" t="s">
        <v>82</v>
      </c>
      <c r="E59" t="s">
        <v>98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1</v>
      </c>
      <c r="C60" t="s">
        <v>17</v>
      </c>
      <c r="D60" t="s">
        <v>99</v>
      </c>
      <c r="E60" t="s">
        <v>96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B61">
        <v>1</v>
      </c>
      <c r="C61" t="s">
        <v>15</v>
      </c>
      <c r="D61" t="s">
        <v>100</v>
      </c>
      <c r="E61" t="s">
        <v>96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1</v>
      </c>
      <c r="C62" t="s">
        <v>17</v>
      </c>
      <c r="D62" t="s">
        <v>91</v>
      </c>
      <c r="E62" t="s">
        <v>96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3</v>
      </c>
      <c r="C63" t="s">
        <v>17</v>
      </c>
      <c r="D63" t="s">
        <v>101</v>
      </c>
      <c r="E63" t="s">
        <v>96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2</v>
      </c>
      <c r="C64" t="s">
        <v>17</v>
      </c>
      <c r="D64" t="s">
        <v>92</v>
      </c>
      <c r="E64" t="s">
        <v>96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x14ac:dyDescent="0.2"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x14ac:dyDescent="0.2">
      <c r="A66" t="s">
        <v>102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x14ac:dyDescent="0.2">
      <c r="A67" t="s">
        <v>77</v>
      </c>
      <c r="B67" t="s">
        <v>103</v>
      </c>
      <c r="C67" t="s">
        <v>79</v>
      </c>
      <c r="D67" t="s">
        <v>104</v>
      </c>
      <c r="E67" t="s">
        <v>105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x14ac:dyDescent="0.2">
      <c r="B68">
        <v>2917</v>
      </c>
      <c r="C68" t="s">
        <v>63</v>
      </c>
      <c r="D68" t="s">
        <v>106</v>
      </c>
      <c r="E68" t="s">
        <v>107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x14ac:dyDescent="0.2">
      <c r="B69">
        <v>1842</v>
      </c>
      <c r="C69" t="s">
        <v>63</v>
      </c>
      <c r="D69" t="s">
        <v>108</v>
      </c>
      <c r="E69" t="s">
        <v>107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x14ac:dyDescent="0.2">
      <c r="B70">
        <v>1317</v>
      </c>
      <c r="C70" t="s">
        <v>63</v>
      </c>
      <c r="D70" t="s">
        <v>109</v>
      </c>
      <c r="E70" t="s">
        <v>107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x14ac:dyDescent="0.2">
      <c r="B71">
        <v>17</v>
      </c>
      <c r="C71" t="s">
        <v>20</v>
      </c>
      <c r="D71" t="s">
        <v>110</v>
      </c>
      <c r="E71" t="s">
        <v>111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x14ac:dyDescent="0.2">
      <c r="B72">
        <v>10</v>
      </c>
      <c r="C72" t="s">
        <v>20</v>
      </c>
      <c r="D72" t="s">
        <v>112</v>
      </c>
      <c r="E72" t="s">
        <v>113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x14ac:dyDescent="0.2">
      <c r="B73">
        <v>28</v>
      </c>
      <c r="C73" t="s">
        <v>20</v>
      </c>
      <c r="D73" t="s">
        <v>114</v>
      </c>
      <c r="E73" t="s">
        <v>115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x14ac:dyDescent="0.2">
      <c r="B74">
        <v>1768</v>
      </c>
      <c r="C74" t="s">
        <v>63</v>
      </c>
      <c r="D74" t="s">
        <v>116</v>
      </c>
      <c r="E74" t="s">
        <v>107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x14ac:dyDescent="0.2">
      <c r="B75">
        <v>374</v>
      </c>
      <c r="C75" t="s">
        <v>63</v>
      </c>
      <c r="D75" t="s">
        <v>117</v>
      </c>
      <c r="E75" t="s">
        <v>107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x14ac:dyDescent="0.2">
      <c r="B76">
        <v>415</v>
      </c>
      <c r="C76" t="s">
        <v>63</v>
      </c>
      <c r="D76" t="s">
        <v>118</v>
      </c>
      <c r="E76" t="s">
        <v>107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x14ac:dyDescent="0.2">
      <c r="B77">
        <v>10</v>
      </c>
      <c r="C77" t="s">
        <v>63</v>
      </c>
      <c r="D77" t="s">
        <v>119</v>
      </c>
      <c r="E77" t="s">
        <v>107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x14ac:dyDescent="0.2">
      <c r="B78">
        <v>163</v>
      </c>
      <c r="C78" t="s">
        <v>63</v>
      </c>
      <c r="D78" t="s">
        <v>120</v>
      </c>
      <c r="E78" t="s">
        <v>107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x14ac:dyDescent="0.2">
      <c r="B79">
        <v>8</v>
      </c>
      <c r="C79" t="s">
        <v>63</v>
      </c>
      <c r="D79" t="s">
        <v>121</v>
      </c>
      <c r="E79" t="s">
        <v>107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x14ac:dyDescent="0.2">
      <c r="B80">
        <v>84</v>
      </c>
      <c r="C80" t="s">
        <v>63</v>
      </c>
      <c r="D80" t="s">
        <v>122</v>
      </c>
      <c r="E80" t="s">
        <v>107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x14ac:dyDescent="0.2">
      <c r="B81">
        <v>280</v>
      </c>
      <c r="C81" t="s">
        <v>63</v>
      </c>
      <c r="D81" t="s">
        <v>123</v>
      </c>
      <c r="E81" t="s">
        <v>107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x14ac:dyDescent="0.2"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x14ac:dyDescent="0.2">
      <c r="A83" t="s">
        <v>124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x14ac:dyDescent="0.2">
      <c r="A84" t="s">
        <v>77</v>
      </c>
      <c r="B84" t="s">
        <v>125</v>
      </c>
      <c r="C84" t="s">
        <v>79</v>
      </c>
      <c r="D84" t="s">
        <v>104</v>
      </c>
      <c r="E84" t="s">
        <v>105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x14ac:dyDescent="0.2">
      <c r="B85">
        <v>2922</v>
      </c>
      <c r="C85" t="s">
        <v>52</v>
      </c>
      <c r="D85" t="s">
        <v>106</v>
      </c>
      <c r="E85" t="s">
        <v>107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x14ac:dyDescent="0.2">
      <c r="B86">
        <v>1849</v>
      </c>
      <c r="C86" t="s">
        <v>52</v>
      </c>
      <c r="D86" t="s">
        <v>108</v>
      </c>
      <c r="E86" t="s">
        <v>107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x14ac:dyDescent="0.2">
      <c r="B87">
        <v>1318</v>
      </c>
      <c r="C87" t="s">
        <v>52</v>
      </c>
      <c r="D87" t="s">
        <v>109</v>
      </c>
      <c r="E87" t="s">
        <v>107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x14ac:dyDescent="0.2">
      <c r="B88">
        <v>17</v>
      </c>
      <c r="C88" t="s">
        <v>54</v>
      </c>
      <c r="D88" t="s">
        <v>110</v>
      </c>
      <c r="E88" t="s">
        <v>111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x14ac:dyDescent="0.2">
      <c r="B89">
        <v>10</v>
      </c>
      <c r="C89" t="s">
        <v>54</v>
      </c>
      <c r="D89" t="s">
        <v>112</v>
      </c>
      <c r="E89" t="s">
        <v>113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x14ac:dyDescent="0.2">
      <c r="B90">
        <v>28</v>
      </c>
      <c r="C90" t="s">
        <v>56</v>
      </c>
      <c r="D90" t="s">
        <v>114</v>
      </c>
      <c r="E90" t="s">
        <v>115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x14ac:dyDescent="0.2">
      <c r="B91">
        <v>1770</v>
      </c>
      <c r="C91" t="s">
        <v>52</v>
      </c>
      <c r="D91" t="s">
        <v>116</v>
      </c>
      <c r="E91" t="s">
        <v>107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x14ac:dyDescent="0.2">
      <c r="B92">
        <v>375</v>
      </c>
      <c r="C92" t="s">
        <v>52</v>
      </c>
      <c r="D92" t="s">
        <v>117</v>
      </c>
      <c r="E92" t="s">
        <v>107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x14ac:dyDescent="0.2">
      <c r="B93">
        <v>415</v>
      </c>
      <c r="C93" t="s">
        <v>52</v>
      </c>
      <c r="D93" t="s">
        <v>118</v>
      </c>
      <c r="E93" t="s">
        <v>107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x14ac:dyDescent="0.2">
      <c r="B94">
        <v>10</v>
      </c>
      <c r="C94" t="s">
        <v>52</v>
      </c>
      <c r="D94" t="s">
        <v>119</v>
      </c>
      <c r="E94" t="s">
        <v>107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x14ac:dyDescent="0.2">
      <c r="B95">
        <v>163</v>
      </c>
      <c r="C95" t="s">
        <v>52</v>
      </c>
      <c r="D95" t="s">
        <v>120</v>
      </c>
      <c r="E95" t="s">
        <v>107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x14ac:dyDescent="0.2">
      <c r="B96">
        <v>55</v>
      </c>
      <c r="C96" t="s">
        <v>52</v>
      </c>
      <c r="D96" t="s">
        <v>121</v>
      </c>
      <c r="E96" t="s">
        <v>107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x14ac:dyDescent="0.2">
      <c r="B97">
        <v>84</v>
      </c>
      <c r="C97" t="s">
        <v>52</v>
      </c>
      <c r="D97" t="s">
        <v>122</v>
      </c>
      <c r="E97" t="s">
        <v>107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x14ac:dyDescent="0.2">
      <c r="B98">
        <v>301</v>
      </c>
      <c r="C98" t="s">
        <v>52</v>
      </c>
      <c r="D98" t="s">
        <v>123</v>
      </c>
      <c r="E98" t="s">
        <v>107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x14ac:dyDescent="0.2"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x14ac:dyDescent="0.2">
      <c r="A100" t="s">
        <v>126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x14ac:dyDescent="0.2">
      <c r="A101" t="s">
        <v>77</v>
      </c>
      <c r="B101" t="s">
        <v>125</v>
      </c>
      <c r="C101" t="s">
        <v>79</v>
      </c>
      <c r="D101" t="s">
        <v>104</v>
      </c>
      <c r="E101" t="s">
        <v>105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x14ac:dyDescent="0.2">
      <c r="B102">
        <v>200</v>
      </c>
      <c r="C102" t="s">
        <v>32</v>
      </c>
      <c r="D102" t="s">
        <v>106</v>
      </c>
      <c r="E102" t="s">
        <v>107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x14ac:dyDescent="0.2">
      <c r="B103">
        <v>73</v>
      </c>
      <c r="C103" t="s">
        <v>32</v>
      </c>
      <c r="D103" t="s">
        <v>108</v>
      </c>
      <c r="E103" t="s">
        <v>107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x14ac:dyDescent="0.2">
      <c r="B104">
        <v>74</v>
      </c>
      <c r="C104" t="s">
        <v>32</v>
      </c>
      <c r="D104" t="s">
        <v>109</v>
      </c>
      <c r="E104" t="s">
        <v>107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x14ac:dyDescent="0.2">
      <c r="B105">
        <v>1</v>
      </c>
      <c r="C105" t="s">
        <v>34</v>
      </c>
      <c r="D105" t="s">
        <v>110</v>
      </c>
      <c r="E105" t="s">
        <v>111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x14ac:dyDescent="0.2">
      <c r="B106">
        <v>11</v>
      </c>
      <c r="C106" t="s">
        <v>32</v>
      </c>
      <c r="D106" t="s">
        <v>116</v>
      </c>
      <c r="E106" t="s">
        <v>107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x14ac:dyDescent="0.2">
      <c r="B107">
        <v>1</v>
      </c>
      <c r="C107" t="s">
        <v>32</v>
      </c>
      <c r="D107" t="s">
        <v>117</v>
      </c>
      <c r="E107" t="s">
        <v>107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x14ac:dyDescent="0.2">
      <c r="B108">
        <v>5</v>
      </c>
      <c r="C108" t="s">
        <v>32</v>
      </c>
      <c r="D108" t="s">
        <v>118</v>
      </c>
      <c r="E108" t="s">
        <v>107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x14ac:dyDescent="0.2">
      <c r="B109">
        <v>13</v>
      </c>
      <c r="C109" t="s">
        <v>32</v>
      </c>
      <c r="D109" t="s">
        <v>121</v>
      </c>
      <c r="E109" t="s">
        <v>107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x14ac:dyDescent="0.2">
      <c r="B110">
        <v>2</v>
      </c>
      <c r="C110" t="s">
        <v>32</v>
      </c>
      <c r="D110" t="s">
        <v>123</v>
      </c>
      <c r="E110" t="s">
        <v>107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x14ac:dyDescent="0.2"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x14ac:dyDescent="0.2">
      <c r="A112" t="s">
        <v>127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35" x14ac:dyDescent="0.2">
      <c r="A113" t="s">
        <v>128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:35" x14ac:dyDescent="0.2">
      <c r="A114" t="s">
        <v>77</v>
      </c>
      <c r="B114" t="s">
        <v>89</v>
      </c>
      <c r="C114" t="s">
        <v>79</v>
      </c>
      <c r="D114" t="s">
        <v>80</v>
      </c>
      <c r="E114" t="s">
        <v>81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:35" x14ac:dyDescent="0.2">
      <c r="B115">
        <v>2340</v>
      </c>
      <c r="C115" t="s">
        <v>36</v>
      </c>
      <c r="D115" t="s">
        <v>82</v>
      </c>
      <c r="E115" t="s">
        <v>83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:35" x14ac:dyDescent="0.2">
      <c r="B116">
        <v>20</v>
      </c>
      <c r="C116" t="s">
        <v>42</v>
      </c>
      <c r="D116" t="s">
        <v>82</v>
      </c>
      <c r="E116" t="s">
        <v>96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:35" x14ac:dyDescent="0.2">
      <c r="B117">
        <v>732</v>
      </c>
      <c r="D117" t="s">
        <v>82</v>
      </c>
      <c r="E117" t="s">
        <v>129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5" x14ac:dyDescent="0.2">
      <c r="B118">
        <v>66</v>
      </c>
      <c r="C118" t="s">
        <v>36</v>
      </c>
      <c r="D118" t="s">
        <v>82</v>
      </c>
      <c r="E118" t="s">
        <v>84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35" x14ac:dyDescent="0.2">
      <c r="B119">
        <v>136</v>
      </c>
      <c r="C119" t="s">
        <v>36</v>
      </c>
      <c r="D119" t="s">
        <v>82</v>
      </c>
      <c r="E119" t="s">
        <v>97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x14ac:dyDescent="0.2">
      <c r="B120">
        <v>6</v>
      </c>
      <c r="C120" t="s">
        <v>36</v>
      </c>
      <c r="D120" t="s">
        <v>82</v>
      </c>
      <c r="E120" t="s">
        <v>85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x14ac:dyDescent="0.2">
      <c r="B121">
        <v>61</v>
      </c>
      <c r="C121" t="s">
        <v>36</v>
      </c>
      <c r="D121" t="s">
        <v>82</v>
      </c>
      <c r="E121" t="s">
        <v>86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x14ac:dyDescent="0.2">
      <c r="B122">
        <v>8</v>
      </c>
      <c r="C122" t="s">
        <v>42</v>
      </c>
      <c r="D122" t="s">
        <v>91</v>
      </c>
      <c r="E122" t="s">
        <v>96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x14ac:dyDescent="0.2">
      <c r="B123">
        <v>7</v>
      </c>
      <c r="C123" t="s">
        <v>42</v>
      </c>
      <c r="D123" t="s">
        <v>92</v>
      </c>
      <c r="E123" t="s">
        <v>96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x14ac:dyDescent="0.2"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x14ac:dyDescent="0.2">
      <c r="A125" t="s">
        <v>130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 x14ac:dyDescent="0.2">
      <c r="A126" t="s">
        <v>131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x14ac:dyDescent="0.2">
      <c r="A127" t="s">
        <v>132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 x14ac:dyDescent="0.2">
      <c r="A128" t="s">
        <v>128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x14ac:dyDescent="0.2">
      <c r="A129" t="s">
        <v>77</v>
      </c>
      <c r="B129" t="s">
        <v>89</v>
      </c>
      <c r="C129" t="s">
        <v>79</v>
      </c>
      <c r="D129" t="s">
        <v>80</v>
      </c>
      <c r="E129" t="s">
        <v>81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x14ac:dyDescent="0.2"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x14ac:dyDescent="0.2">
      <c r="A131" t="s">
        <v>133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x14ac:dyDescent="0.2">
      <c r="A132" t="s">
        <v>134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 x14ac:dyDescent="0.2">
      <c r="A133" t="s">
        <v>135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35" x14ac:dyDescent="0.2">
      <c r="A134" t="s">
        <v>136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 x14ac:dyDescent="0.2">
      <c r="A135" t="s">
        <v>137</v>
      </c>
      <c r="B135" t="s">
        <v>138</v>
      </c>
      <c r="C135" t="s">
        <v>139</v>
      </c>
      <c r="D135" t="s">
        <v>140</v>
      </c>
      <c r="E135" t="s">
        <v>105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 x14ac:dyDescent="0.2">
      <c r="A136">
        <v>1488</v>
      </c>
      <c r="C136" t="s">
        <v>46</v>
      </c>
      <c r="D136" t="s">
        <v>106</v>
      </c>
      <c r="E136" t="s">
        <v>107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x14ac:dyDescent="0.2">
      <c r="A137">
        <v>317</v>
      </c>
      <c r="C137" t="s">
        <v>46</v>
      </c>
      <c r="D137" t="s">
        <v>108</v>
      </c>
      <c r="E137" t="s">
        <v>107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 x14ac:dyDescent="0.2">
      <c r="A138">
        <v>130</v>
      </c>
      <c r="C138" t="s">
        <v>46</v>
      </c>
      <c r="D138" t="s">
        <v>109</v>
      </c>
      <c r="E138" t="s">
        <v>107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 x14ac:dyDescent="0.2">
      <c r="A139">
        <v>6</v>
      </c>
      <c r="D139" t="s">
        <v>110</v>
      </c>
      <c r="E139" t="s">
        <v>111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 x14ac:dyDescent="0.2">
      <c r="A140">
        <v>1</v>
      </c>
      <c r="D140" t="s">
        <v>112</v>
      </c>
      <c r="E140" t="s">
        <v>113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x14ac:dyDescent="0.2">
      <c r="A141">
        <v>293</v>
      </c>
      <c r="B141" t="s">
        <v>44</v>
      </c>
      <c r="C141" t="s">
        <v>46</v>
      </c>
      <c r="D141" t="s">
        <v>116</v>
      </c>
      <c r="E141" t="s">
        <v>107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 x14ac:dyDescent="0.2">
      <c r="A142">
        <v>36</v>
      </c>
      <c r="B142" t="s">
        <v>44</v>
      </c>
      <c r="C142" t="s">
        <v>46</v>
      </c>
      <c r="D142" t="s">
        <v>117</v>
      </c>
      <c r="E142" t="s">
        <v>107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x14ac:dyDescent="0.2">
      <c r="A143">
        <v>23</v>
      </c>
      <c r="B143" t="s">
        <v>44</v>
      </c>
      <c r="C143" t="s">
        <v>46</v>
      </c>
      <c r="D143" t="s">
        <v>118</v>
      </c>
      <c r="E143" t="s">
        <v>107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x14ac:dyDescent="0.2">
      <c r="A144">
        <v>33</v>
      </c>
      <c r="C144" t="s">
        <v>46</v>
      </c>
      <c r="D144" t="s">
        <v>120</v>
      </c>
      <c r="E144" t="s">
        <v>107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x14ac:dyDescent="0.2">
      <c r="A145">
        <v>14</v>
      </c>
      <c r="D145" t="s">
        <v>121</v>
      </c>
      <c r="E145" t="s">
        <v>107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x14ac:dyDescent="0.2">
      <c r="A146">
        <v>3</v>
      </c>
      <c r="C146" t="s">
        <v>46</v>
      </c>
      <c r="D146" t="s">
        <v>122</v>
      </c>
      <c r="E146" t="s">
        <v>107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x14ac:dyDescent="0.2">
      <c r="A147">
        <v>1</v>
      </c>
      <c r="C147" t="s">
        <v>46</v>
      </c>
      <c r="D147" t="s">
        <v>123</v>
      </c>
      <c r="E147" t="s">
        <v>107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x14ac:dyDescent="0.2">
      <c r="A148">
        <v>299</v>
      </c>
      <c r="C148" t="s">
        <v>46</v>
      </c>
      <c r="D148" t="s">
        <v>141</v>
      </c>
      <c r="E148" t="s">
        <v>142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 x14ac:dyDescent="0.2"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 x14ac:dyDescent="0.2">
      <c r="A150" t="s">
        <v>130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x14ac:dyDescent="0.2">
      <c r="A151" t="s">
        <v>143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x14ac:dyDescent="0.2">
      <c r="A152" t="s">
        <v>144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:35" x14ac:dyDescent="0.2">
      <c r="A153" t="s">
        <v>137</v>
      </c>
      <c r="B153" t="s">
        <v>138</v>
      </c>
      <c r="C153" t="s">
        <v>139</v>
      </c>
      <c r="D153" t="s">
        <v>145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 x14ac:dyDescent="0.2"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 x14ac:dyDescent="0.2">
      <c r="A155" t="s">
        <v>50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:35" x14ac:dyDescent="0.2">
      <c r="A156" t="s">
        <v>77</v>
      </c>
      <c r="B156" t="s">
        <v>89</v>
      </c>
      <c r="C156" t="s">
        <v>79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 x14ac:dyDescent="0.2">
      <c r="B157">
        <v>0</v>
      </c>
      <c r="C157" t="s">
        <v>146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 x14ac:dyDescent="0.2"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x14ac:dyDescent="0.2">
      <c r="A159" t="s">
        <v>51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x14ac:dyDescent="0.2">
      <c r="A160" t="s">
        <v>77</v>
      </c>
      <c r="B160" t="s">
        <v>89</v>
      </c>
      <c r="C160" t="s">
        <v>79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0</v>
      </c>
      <c r="C161" t="s">
        <v>147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9:35" x14ac:dyDescent="0.2"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9:35" x14ac:dyDescent="0.2"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9:35" x14ac:dyDescent="0.2"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9:35" x14ac:dyDescent="0.2"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9:35" x14ac:dyDescent="0.2"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9:35" x14ac:dyDescent="0.2"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9:35" x14ac:dyDescent="0.2"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9:35" x14ac:dyDescent="0.2"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9:35" x14ac:dyDescent="0.2"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9:35" x14ac:dyDescent="0.2"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9:35" x14ac:dyDescent="0.2"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9:35" x14ac:dyDescent="0.2"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9:35" x14ac:dyDescent="0.2"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9:35" x14ac:dyDescent="0.2"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9:35" x14ac:dyDescent="0.2"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9:35" x14ac:dyDescent="0.2"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9:35" x14ac:dyDescent="0.2"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9:35" x14ac:dyDescent="0.2"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9:35" x14ac:dyDescent="0.2"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9:35" x14ac:dyDescent="0.2"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9:35" x14ac:dyDescent="0.2"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9:35" x14ac:dyDescent="0.2"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9:35" x14ac:dyDescent="0.2"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9:35" x14ac:dyDescent="0.2"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9:35" x14ac:dyDescent="0.2"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9:35" x14ac:dyDescent="0.2"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9:35" x14ac:dyDescent="0.2"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9:35" x14ac:dyDescent="0.2"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9:35" x14ac:dyDescent="0.2"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9:35" x14ac:dyDescent="0.2"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9:35" x14ac:dyDescent="0.2"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9:35" x14ac:dyDescent="0.2"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9:35" x14ac:dyDescent="0.2"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9:35" x14ac:dyDescent="0.2"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9:35" x14ac:dyDescent="0.2"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9:35" x14ac:dyDescent="0.2"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9:35" x14ac:dyDescent="0.2"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9:35" x14ac:dyDescent="0.2"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9:35" x14ac:dyDescent="0.2"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9:35" x14ac:dyDescent="0.2"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9:35" x14ac:dyDescent="0.2"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9:35" x14ac:dyDescent="0.2"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9:35" x14ac:dyDescent="0.2"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9:35" x14ac:dyDescent="0.2"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9:35" x14ac:dyDescent="0.2"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9:35" x14ac:dyDescent="0.2"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9:35" x14ac:dyDescent="0.2"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9:35" x14ac:dyDescent="0.2"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9:35" x14ac:dyDescent="0.2"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9:35" x14ac:dyDescent="0.2"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9:35" x14ac:dyDescent="0.2"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9:35" x14ac:dyDescent="0.2"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9:35" x14ac:dyDescent="0.2"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9:35" x14ac:dyDescent="0.2"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9:35" x14ac:dyDescent="0.2"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9:35" x14ac:dyDescent="0.2"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9:35" x14ac:dyDescent="0.2"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9:35" x14ac:dyDescent="0.2"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9:35" x14ac:dyDescent="0.2"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9:35" x14ac:dyDescent="0.2"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9:35" x14ac:dyDescent="0.2"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9:35" x14ac:dyDescent="0.2"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9:35" x14ac:dyDescent="0.2"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9:35" x14ac:dyDescent="0.2"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9:35" x14ac:dyDescent="0.2"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9:35" x14ac:dyDescent="0.2"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9:35" x14ac:dyDescent="0.2"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9:35" x14ac:dyDescent="0.2"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9:35" x14ac:dyDescent="0.2"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9:35" x14ac:dyDescent="0.2"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9:35" x14ac:dyDescent="0.2"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9:35" x14ac:dyDescent="0.2"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9:35" x14ac:dyDescent="0.2"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9:35" x14ac:dyDescent="0.2"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9:35" x14ac:dyDescent="0.2"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9:35" x14ac:dyDescent="0.2"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9:35" x14ac:dyDescent="0.2"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9:35" x14ac:dyDescent="0.2"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9:35" x14ac:dyDescent="0.2"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9:35" x14ac:dyDescent="0.2"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9:35" x14ac:dyDescent="0.2"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9:35" x14ac:dyDescent="0.2"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9:35" x14ac:dyDescent="0.2"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9:35" x14ac:dyDescent="0.2"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9:35" x14ac:dyDescent="0.2"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9:35" x14ac:dyDescent="0.2"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9:35" x14ac:dyDescent="0.2"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9:35" x14ac:dyDescent="0.2"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9:35" x14ac:dyDescent="0.2"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9:35" x14ac:dyDescent="0.2"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9:35" x14ac:dyDescent="0.2"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9:35" x14ac:dyDescent="0.2"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9:35" x14ac:dyDescent="0.2"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9:35" x14ac:dyDescent="0.2"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9:35" x14ac:dyDescent="0.2"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9:35" x14ac:dyDescent="0.2"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9:35" x14ac:dyDescent="0.2"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9:35" x14ac:dyDescent="0.2"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9:35" x14ac:dyDescent="0.2"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9:35" x14ac:dyDescent="0.2"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9:35" x14ac:dyDescent="0.2"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9:35" x14ac:dyDescent="0.2"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9:35" x14ac:dyDescent="0.2"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9:35" x14ac:dyDescent="0.2"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9:35" x14ac:dyDescent="0.2"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9:35" x14ac:dyDescent="0.2"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9:35" x14ac:dyDescent="0.2"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9:35" x14ac:dyDescent="0.2"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9:35" x14ac:dyDescent="0.2"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9:35" x14ac:dyDescent="0.2"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9:35" x14ac:dyDescent="0.2"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9:35" x14ac:dyDescent="0.2"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9:35" x14ac:dyDescent="0.2"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9:35" x14ac:dyDescent="0.2"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9:35" x14ac:dyDescent="0.2"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9:35" x14ac:dyDescent="0.2"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9:35" x14ac:dyDescent="0.2"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9:35" x14ac:dyDescent="0.2"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9:35" x14ac:dyDescent="0.2"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9:35" x14ac:dyDescent="0.2"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9:35" x14ac:dyDescent="0.2"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9:35" x14ac:dyDescent="0.2"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9:35" x14ac:dyDescent="0.2"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9:35" x14ac:dyDescent="0.2"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9:35" x14ac:dyDescent="0.2"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9:35" x14ac:dyDescent="0.2"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9:35" x14ac:dyDescent="0.2"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9:35" x14ac:dyDescent="0.2"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9:35" x14ac:dyDescent="0.2"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9:35" x14ac:dyDescent="0.2"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9:35" x14ac:dyDescent="0.2"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9:35" x14ac:dyDescent="0.2"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9:35" x14ac:dyDescent="0.2"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9:35" x14ac:dyDescent="0.2"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9:35" x14ac:dyDescent="0.2"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9:35" x14ac:dyDescent="0.2"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9:35" x14ac:dyDescent="0.2"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9:35" x14ac:dyDescent="0.2"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9:35" x14ac:dyDescent="0.2"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9:35" x14ac:dyDescent="0.2"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9:35" x14ac:dyDescent="0.2"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9:35" x14ac:dyDescent="0.2"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9:35" x14ac:dyDescent="0.2"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9:35" x14ac:dyDescent="0.2"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9:35" x14ac:dyDescent="0.2"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9:35" x14ac:dyDescent="0.2"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9:35" x14ac:dyDescent="0.2"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9:35" x14ac:dyDescent="0.2"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9:35" x14ac:dyDescent="0.2"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9:35" x14ac:dyDescent="0.2"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9:35" x14ac:dyDescent="0.2"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9:35" x14ac:dyDescent="0.2"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9:35" x14ac:dyDescent="0.2"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9:35" x14ac:dyDescent="0.2"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9:35" x14ac:dyDescent="0.2"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9:35" x14ac:dyDescent="0.2"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9:35" x14ac:dyDescent="0.2"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9:35" x14ac:dyDescent="0.2"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9:35" x14ac:dyDescent="0.2"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9:35" x14ac:dyDescent="0.2"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9:35" x14ac:dyDescent="0.2"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9:35" x14ac:dyDescent="0.2"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9:35" x14ac:dyDescent="0.2"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9:35" x14ac:dyDescent="0.2"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9:35" x14ac:dyDescent="0.2"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9:35" x14ac:dyDescent="0.2"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9:35" x14ac:dyDescent="0.2"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9:35" x14ac:dyDescent="0.2"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9:35" x14ac:dyDescent="0.2"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9:35" x14ac:dyDescent="0.2"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9:35" x14ac:dyDescent="0.2"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9:35" x14ac:dyDescent="0.2"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9:35" x14ac:dyDescent="0.2"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9:35" x14ac:dyDescent="0.2"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9:35" x14ac:dyDescent="0.2"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9:35" x14ac:dyDescent="0.2"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9:35" x14ac:dyDescent="0.2"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9:35" x14ac:dyDescent="0.2"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9:35" x14ac:dyDescent="0.2"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9:35" x14ac:dyDescent="0.2"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9:35" x14ac:dyDescent="0.2"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9:35" x14ac:dyDescent="0.2"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9:35" x14ac:dyDescent="0.2"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9:35" x14ac:dyDescent="0.2"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9:35" x14ac:dyDescent="0.2"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9:35" x14ac:dyDescent="0.2"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9:35" x14ac:dyDescent="0.2"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9:35" x14ac:dyDescent="0.2"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9:35" x14ac:dyDescent="0.2"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9:35" x14ac:dyDescent="0.2"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9:35" x14ac:dyDescent="0.2"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9:35" x14ac:dyDescent="0.2"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9:35" x14ac:dyDescent="0.2"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9:35" x14ac:dyDescent="0.2"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9:35" x14ac:dyDescent="0.2"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9:35" x14ac:dyDescent="0.2"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9:35" x14ac:dyDescent="0.2"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9:35" x14ac:dyDescent="0.2"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9:35" x14ac:dyDescent="0.2"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9:35" x14ac:dyDescent="0.2"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9:35" x14ac:dyDescent="0.2"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9:35" x14ac:dyDescent="0.2"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9:35" x14ac:dyDescent="0.2"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9:35" x14ac:dyDescent="0.2"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9:35" x14ac:dyDescent="0.2"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9:35" x14ac:dyDescent="0.2"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9:35" x14ac:dyDescent="0.2"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9:35" x14ac:dyDescent="0.2"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9:35" x14ac:dyDescent="0.2"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9:35" x14ac:dyDescent="0.2"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9:35" x14ac:dyDescent="0.2"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9:35" x14ac:dyDescent="0.2"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9:35" x14ac:dyDescent="0.2"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9:35" x14ac:dyDescent="0.2"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9:35" x14ac:dyDescent="0.2"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9:35" x14ac:dyDescent="0.2"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9:35" x14ac:dyDescent="0.2"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9:35" x14ac:dyDescent="0.2"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9:35" x14ac:dyDescent="0.2"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9:35" x14ac:dyDescent="0.2"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9:35" x14ac:dyDescent="0.2"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9:35" x14ac:dyDescent="0.2"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9:35" x14ac:dyDescent="0.2"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9:35" x14ac:dyDescent="0.2"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9:35" x14ac:dyDescent="0.2"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9:35" x14ac:dyDescent="0.2"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9:35" x14ac:dyDescent="0.2"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9:35" x14ac:dyDescent="0.2"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9:35" x14ac:dyDescent="0.2"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9:35" x14ac:dyDescent="0.2"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9:35" x14ac:dyDescent="0.2"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9:35" x14ac:dyDescent="0.2"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9:35" x14ac:dyDescent="0.2"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9:35" x14ac:dyDescent="0.2"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9:35" x14ac:dyDescent="0.2"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9:35" x14ac:dyDescent="0.2"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9:35" x14ac:dyDescent="0.2"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9:35" x14ac:dyDescent="0.2"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9:35" x14ac:dyDescent="0.2"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9:35" x14ac:dyDescent="0.2"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9:35" x14ac:dyDescent="0.2"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9:35" x14ac:dyDescent="0.2"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9:35" x14ac:dyDescent="0.2"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9:35" x14ac:dyDescent="0.2"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9:35" x14ac:dyDescent="0.2"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9:35" x14ac:dyDescent="0.2"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9:35" x14ac:dyDescent="0.2"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9:35" x14ac:dyDescent="0.2"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9:35" x14ac:dyDescent="0.2"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9:35" x14ac:dyDescent="0.2"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9:35" x14ac:dyDescent="0.2"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9:35" x14ac:dyDescent="0.2"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9:35" x14ac:dyDescent="0.2"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9:35" x14ac:dyDescent="0.2"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9:35" x14ac:dyDescent="0.2"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9:35" x14ac:dyDescent="0.2"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9:35" x14ac:dyDescent="0.2"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9:35" x14ac:dyDescent="0.2"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9:35" x14ac:dyDescent="0.2"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9:35" x14ac:dyDescent="0.2"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9:35" x14ac:dyDescent="0.2"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9:35" x14ac:dyDescent="0.2"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9:35" x14ac:dyDescent="0.2"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9:35" x14ac:dyDescent="0.2"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9:35" x14ac:dyDescent="0.2"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9:35" x14ac:dyDescent="0.2"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9:35" x14ac:dyDescent="0.2"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9:35" x14ac:dyDescent="0.2"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9:35" x14ac:dyDescent="0.2"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9:35" x14ac:dyDescent="0.2"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9:35" x14ac:dyDescent="0.2"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9:35" x14ac:dyDescent="0.2"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9:35" x14ac:dyDescent="0.2"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9:35" x14ac:dyDescent="0.2"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9:35" x14ac:dyDescent="0.2"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9:35" x14ac:dyDescent="0.2"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9:35" x14ac:dyDescent="0.2"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9:35" x14ac:dyDescent="0.2"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9:35" x14ac:dyDescent="0.2"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9:35" x14ac:dyDescent="0.2"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9:35" x14ac:dyDescent="0.2"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9:35" x14ac:dyDescent="0.2"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9:35" x14ac:dyDescent="0.2"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9:35" x14ac:dyDescent="0.2"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9:35" x14ac:dyDescent="0.2"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9:35" x14ac:dyDescent="0.2"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9:35" x14ac:dyDescent="0.2"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9:35" x14ac:dyDescent="0.2"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9:35" x14ac:dyDescent="0.2"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9:35" x14ac:dyDescent="0.2"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9:35" x14ac:dyDescent="0.2"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9:35" x14ac:dyDescent="0.2"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9:35" x14ac:dyDescent="0.2"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9:35" x14ac:dyDescent="0.2"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9:35" x14ac:dyDescent="0.2"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9:35" x14ac:dyDescent="0.2"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9:35" x14ac:dyDescent="0.2"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9:35" x14ac:dyDescent="0.2"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9:35" x14ac:dyDescent="0.2"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9:35" x14ac:dyDescent="0.2"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9:35" x14ac:dyDescent="0.2"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9:35" x14ac:dyDescent="0.2"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9:35" x14ac:dyDescent="0.2"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9:35" x14ac:dyDescent="0.2"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9:35" x14ac:dyDescent="0.2"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9:35" x14ac:dyDescent="0.2"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9:35" x14ac:dyDescent="0.2"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9:35" x14ac:dyDescent="0.2"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9:35" x14ac:dyDescent="0.2"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9:35" x14ac:dyDescent="0.2"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9:35" x14ac:dyDescent="0.2"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9:35" x14ac:dyDescent="0.2"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9:35" x14ac:dyDescent="0.2"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9:35" x14ac:dyDescent="0.2"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9:35" x14ac:dyDescent="0.2"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9:35" x14ac:dyDescent="0.2"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9:35" x14ac:dyDescent="0.2"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9:35" x14ac:dyDescent="0.2"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9:35" x14ac:dyDescent="0.2"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9:35" x14ac:dyDescent="0.2"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9:35" x14ac:dyDescent="0.2"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9:35" x14ac:dyDescent="0.2"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9:35" x14ac:dyDescent="0.2"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9:35" x14ac:dyDescent="0.2"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9:35" x14ac:dyDescent="0.2"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9:35" x14ac:dyDescent="0.2"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9:35" x14ac:dyDescent="0.2"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9:35" x14ac:dyDescent="0.2"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9:35" x14ac:dyDescent="0.2"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9:35" x14ac:dyDescent="0.2"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9:35" x14ac:dyDescent="0.2"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9:35" x14ac:dyDescent="0.2"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9:35" x14ac:dyDescent="0.2"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9:35" x14ac:dyDescent="0.2"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9:35" x14ac:dyDescent="0.2"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9:35" x14ac:dyDescent="0.2"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9:35" x14ac:dyDescent="0.2"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9:35" x14ac:dyDescent="0.2"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9:35" x14ac:dyDescent="0.2"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9:35" x14ac:dyDescent="0.2"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9:35" x14ac:dyDescent="0.2"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9:35" x14ac:dyDescent="0.2"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9:35" x14ac:dyDescent="0.2"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9:35" x14ac:dyDescent="0.2"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9:35" x14ac:dyDescent="0.2"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9:35" x14ac:dyDescent="0.2"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9:35" x14ac:dyDescent="0.2"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9:35" x14ac:dyDescent="0.2"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9:35" x14ac:dyDescent="0.2"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9:35" x14ac:dyDescent="0.2"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9:35" x14ac:dyDescent="0.2"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9:35" x14ac:dyDescent="0.2"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9:35" x14ac:dyDescent="0.2"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9:35" x14ac:dyDescent="0.2"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9:35" x14ac:dyDescent="0.2"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9:35" x14ac:dyDescent="0.2"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9:35" x14ac:dyDescent="0.2"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9:35" x14ac:dyDescent="0.2"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9:35" x14ac:dyDescent="0.2"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9:35" x14ac:dyDescent="0.2"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9:35" x14ac:dyDescent="0.2"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9:35" x14ac:dyDescent="0.2"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9:35" x14ac:dyDescent="0.2"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9:35" x14ac:dyDescent="0.2"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9:35" x14ac:dyDescent="0.2"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9:35" x14ac:dyDescent="0.2"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9:35" x14ac:dyDescent="0.2"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9:35" x14ac:dyDescent="0.2"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9:35" x14ac:dyDescent="0.2"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9:35" x14ac:dyDescent="0.2"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9:35" x14ac:dyDescent="0.2"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9:35" x14ac:dyDescent="0.2"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9:35" x14ac:dyDescent="0.2"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9:35" x14ac:dyDescent="0.2"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9:35" x14ac:dyDescent="0.2"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9:35" x14ac:dyDescent="0.2"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9:35" x14ac:dyDescent="0.2"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9:35" x14ac:dyDescent="0.2"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9:35" x14ac:dyDescent="0.2"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9:35" x14ac:dyDescent="0.2"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9:35" x14ac:dyDescent="0.2"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9:35" x14ac:dyDescent="0.2"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9:35" x14ac:dyDescent="0.2"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9:35" x14ac:dyDescent="0.2"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9:35" x14ac:dyDescent="0.2"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9:35" x14ac:dyDescent="0.2"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9:35" x14ac:dyDescent="0.2"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9:35" x14ac:dyDescent="0.2"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9:35" x14ac:dyDescent="0.2"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9:35" x14ac:dyDescent="0.2"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9:35" x14ac:dyDescent="0.2"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9:35" x14ac:dyDescent="0.2"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9:35" x14ac:dyDescent="0.2"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9:35" x14ac:dyDescent="0.2"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9:35" x14ac:dyDescent="0.2"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9:35" x14ac:dyDescent="0.2"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9:35" x14ac:dyDescent="0.2"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9:35" x14ac:dyDescent="0.2"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9:35" x14ac:dyDescent="0.2"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9:35" x14ac:dyDescent="0.2"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9:35" x14ac:dyDescent="0.2"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9:35" x14ac:dyDescent="0.2"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9:35" x14ac:dyDescent="0.2"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9:35" x14ac:dyDescent="0.2"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9:35" x14ac:dyDescent="0.2"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9:35" x14ac:dyDescent="0.2"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9:35" x14ac:dyDescent="0.2"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9:35" x14ac:dyDescent="0.2"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9:35" x14ac:dyDescent="0.2"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9:35" x14ac:dyDescent="0.2"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9:35" x14ac:dyDescent="0.2"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9:35" x14ac:dyDescent="0.2"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9:35" x14ac:dyDescent="0.2"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9:35" x14ac:dyDescent="0.2"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9:35" x14ac:dyDescent="0.2"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9:35" x14ac:dyDescent="0.2"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9:35" x14ac:dyDescent="0.2"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9:35" x14ac:dyDescent="0.2"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9:35" x14ac:dyDescent="0.2"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9:35" x14ac:dyDescent="0.2"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9:35" x14ac:dyDescent="0.2"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9:35" x14ac:dyDescent="0.2"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9:35" x14ac:dyDescent="0.2"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9:35" x14ac:dyDescent="0.2"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9:35" x14ac:dyDescent="0.2"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9:35" x14ac:dyDescent="0.2"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9:35" x14ac:dyDescent="0.2"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9:35" x14ac:dyDescent="0.2"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9:35" x14ac:dyDescent="0.2"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9:35" x14ac:dyDescent="0.2"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9:35" x14ac:dyDescent="0.2"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9:35" x14ac:dyDescent="0.2"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9:35" x14ac:dyDescent="0.2"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9:35" x14ac:dyDescent="0.2"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9:35" x14ac:dyDescent="0.2"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9:35" x14ac:dyDescent="0.2"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9:35" x14ac:dyDescent="0.2"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9:35" x14ac:dyDescent="0.2"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9:35" x14ac:dyDescent="0.2"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9:35" x14ac:dyDescent="0.2"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9:35" x14ac:dyDescent="0.2"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9:35" x14ac:dyDescent="0.2"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9:35" x14ac:dyDescent="0.2"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9:35" x14ac:dyDescent="0.2"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9:35" x14ac:dyDescent="0.2"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9:35" x14ac:dyDescent="0.2"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9:35" x14ac:dyDescent="0.2"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9:35" x14ac:dyDescent="0.2"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9:35" x14ac:dyDescent="0.2"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9:35" x14ac:dyDescent="0.2"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9:35" x14ac:dyDescent="0.2"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9:35" x14ac:dyDescent="0.2"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9:35" x14ac:dyDescent="0.2"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9:35" x14ac:dyDescent="0.2"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9:35" x14ac:dyDescent="0.2"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9:35" x14ac:dyDescent="0.2"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9:35" x14ac:dyDescent="0.2"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9:35" x14ac:dyDescent="0.2"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9:35" x14ac:dyDescent="0.2"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9:35" x14ac:dyDescent="0.2"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9:35" x14ac:dyDescent="0.2"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9:35" x14ac:dyDescent="0.2"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9:35" x14ac:dyDescent="0.2"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9:35" x14ac:dyDescent="0.2"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9:35" x14ac:dyDescent="0.2"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9:35" x14ac:dyDescent="0.2"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9:35" x14ac:dyDescent="0.2"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9:35" x14ac:dyDescent="0.2"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9:35" x14ac:dyDescent="0.2"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9:35" x14ac:dyDescent="0.2"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9:35" x14ac:dyDescent="0.2"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9:35" x14ac:dyDescent="0.2"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9:35" x14ac:dyDescent="0.2"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9:35" x14ac:dyDescent="0.2"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9:35" x14ac:dyDescent="0.2"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9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9:35" x14ac:dyDescent="0.2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9:35" x14ac:dyDescent="0.2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9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9:35" x14ac:dyDescent="0.2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9:35" x14ac:dyDescent="0.2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9:35" x14ac:dyDescent="0.2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9:35" x14ac:dyDescent="0.2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9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9:35" x14ac:dyDescent="0.2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9:35" x14ac:dyDescent="0.2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9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9:35" x14ac:dyDescent="0.2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9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9:35" x14ac:dyDescent="0.2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9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9:35" x14ac:dyDescent="0.2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9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9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9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9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2016-01-13T17:51:20Z</dcterms:modified>
</cp:coreProperties>
</file>